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NCA\PGR LC 2018-2019\Learning Sessions\Session 2\Pro Forma\"/>
    </mc:Choice>
  </mc:AlternateContent>
  <bookViews>
    <workbookView xWindow="0" yWindow="0" windowWidth="15345" windowHeight="4560"/>
  </bookViews>
  <sheets>
    <sheet name="Psych" sheetId="2" r:id="rId1"/>
  </sheets>
  <definedNames>
    <definedName name="_xlnm.Print_Area" localSheetId="0">Psych!$A$1:$B$58</definedName>
  </definedNames>
  <calcPr calcId="162913"/>
</workbook>
</file>

<file path=xl/calcChain.xml><?xml version="1.0" encoding="utf-8"?>
<calcChain xmlns="http://schemas.openxmlformats.org/spreadsheetml/2006/main">
  <c r="B48" i="2" l="1"/>
  <c r="B50" i="2" s="1"/>
  <c r="B55" i="2" s="1"/>
  <c r="B37" i="2"/>
  <c r="B28" i="2"/>
  <c r="B30" i="2" s="1"/>
  <c r="B20" i="2"/>
  <c r="B13" i="2"/>
  <c r="B15" i="2" s="1"/>
  <c r="B22" i="2" l="1"/>
  <c r="B31" i="2"/>
  <c r="B32" i="2" s="1"/>
  <c r="B39" i="2" s="1"/>
  <c r="B41" i="2" l="1"/>
  <c r="B58" i="2" s="1"/>
</calcChain>
</file>

<file path=xl/sharedStrings.xml><?xml version="1.0" encoding="utf-8"?>
<sst xmlns="http://schemas.openxmlformats.org/spreadsheetml/2006/main" count="44" uniqueCount="36">
  <si>
    <t>Total Revenue</t>
  </si>
  <si>
    <t>Total Salaries &amp; Fringe Benefits</t>
  </si>
  <si>
    <t>Evaluation Software License</t>
  </si>
  <si>
    <t>Total Direct Expenses</t>
  </si>
  <si>
    <t>2 Residents</t>
  </si>
  <si>
    <t>REVENUE</t>
  </si>
  <si>
    <t># of Residents</t>
  </si>
  <si>
    <t>Visits per Resident during Residency Period</t>
  </si>
  <si>
    <t>Total Patient Visits</t>
  </si>
  <si>
    <t>Average Revenue per Patient Visit</t>
  </si>
  <si>
    <t>Total Patient Revenue</t>
  </si>
  <si>
    <t>Patient Revenue Generated by Residents</t>
  </si>
  <si>
    <t>Estimated lost visits per year</t>
  </si>
  <si>
    <t>EXPENSES</t>
  </si>
  <si>
    <t>Salary per Resident</t>
  </si>
  <si>
    <t xml:space="preserve">Residency Coordinator </t>
  </si>
  <si>
    <t>Total Salaries</t>
  </si>
  <si>
    <t>Total Expense</t>
  </si>
  <si>
    <t>Salaries &amp; Fringe Benefits</t>
  </si>
  <si>
    <t>Other Direct Expenses</t>
  </si>
  <si>
    <t>COMMUNITY HEALTH CENTER</t>
  </si>
  <si>
    <t>Pro Forma Financial Analysis</t>
  </si>
  <si>
    <t>YEAR 1</t>
  </si>
  <si>
    <t>YEAR 2</t>
  </si>
  <si>
    <t>Annual Visits by Resident in excess of ramp-up provider</t>
  </si>
  <si>
    <t>Expenses</t>
  </si>
  <si>
    <t>Cost Savings on Recruitment Fees</t>
  </si>
  <si>
    <t>Gross Margin - Year 2</t>
  </si>
  <si>
    <t>Gross Margin - Year 1</t>
  </si>
  <si>
    <t xml:space="preserve">Net Cash Flow </t>
  </si>
  <si>
    <t>Lost Patient Revenue from Supervision</t>
  </si>
  <si>
    <t>Total Post-Doc Salary</t>
  </si>
  <si>
    <t>(note: figures based on CHCI history, your experience my differ)</t>
  </si>
  <si>
    <t>Fringe Benefits (23%)</t>
  </si>
  <si>
    <t>Psychiatry Residency Training Program</t>
  </si>
  <si>
    <t>Equipment, software, EMR licenses  ($500 per Resident)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</si>
</sst>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6" fontId="0" fillId="0" borderId="0" xfId="0" applyNumberFormat="1"/>
    <xf numFmtId="6" fontId="0" fillId="0" borderId="2" xfId="0" applyNumberFormat="1" applyBorder="1"/>
    <xf numFmtId="164" fontId="0" fillId="0" borderId="0" xfId="1" applyNumberFormat="1" applyFont="1"/>
    <xf numFmtId="44" fontId="0" fillId="0" borderId="0" xfId="2" applyFont="1"/>
    <xf numFmtId="165" fontId="0" fillId="0" borderId="1" xfId="2" applyNumberFormat="1" applyFont="1" applyBorder="1"/>
    <xf numFmtId="165" fontId="0" fillId="0" borderId="0" xfId="2" applyNumberFormat="1" applyFont="1"/>
    <xf numFmtId="6" fontId="0" fillId="0" borderId="3" xfId="0" applyNumberFormat="1" applyBorder="1"/>
    <xf numFmtId="165" fontId="0" fillId="0" borderId="3" xfId="2" applyNumberFormat="1" applyFont="1" applyBorder="1"/>
    <xf numFmtId="6" fontId="0" fillId="0" borderId="1" xfId="0" applyNumberFormat="1" applyBorder="1"/>
    <xf numFmtId="6" fontId="0" fillId="0" borderId="0" xfId="0" applyNumberForma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3" xfId="0" applyBorder="1"/>
    <xf numFmtId="164" fontId="0" fillId="0" borderId="3" xfId="1" applyNumberFormat="1" applyFont="1" applyBorder="1"/>
    <xf numFmtId="165" fontId="0" fillId="0" borderId="0" xfId="2" applyNumberFormat="1" applyFont="1" applyBorder="1"/>
    <xf numFmtId="44" fontId="0" fillId="0" borderId="3" xfId="2" applyFont="1" applyBorder="1"/>
    <xf numFmtId="165" fontId="0" fillId="0" borderId="3" xfId="2" applyNumberFormat="1" applyFont="1" applyBorder="1" applyAlignment="1">
      <alignment horizontal="left" indent="2"/>
    </xf>
    <xf numFmtId="165" fontId="0" fillId="0" borderId="2" xfId="0" applyNumberForma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abSelected="1" workbookViewId="0">
      <selection activeCell="G15" sqref="G15"/>
    </sheetView>
  </sheetViews>
  <sheetFormatPr defaultRowHeight="15" x14ac:dyDescent="0.25"/>
  <cols>
    <col min="1" max="1" width="60.7109375" customWidth="1"/>
    <col min="2" max="2" width="13.140625" customWidth="1"/>
  </cols>
  <sheetData>
    <row r="1" spans="1:2" ht="18.75" x14ac:dyDescent="0.3">
      <c r="A1" s="14" t="s">
        <v>20</v>
      </c>
    </row>
    <row r="2" spans="1:2" ht="15.75" x14ac:dyDescent="0.25">
      <c r="A2" s="13" t="s">
        <v>34</v>
      </c>
    </row>
    <row r="3" spans="1:2" ht="15.75" x14ac:dyDescent="0.25">
      <c r="A3" s="13" t="s">
        <v>21</v>
      </c>
    </row>
    <row r="4" spans="1:2" x14ac:dyDescent="0.25">
      <c r="A4" t="s">
        <v>32</v>
      </c>
    </row>
    <row r="6" spans="1:2" x14ac:dyDescent="0.25">
      <c r="B6" s="15" t="s">
        <v>4</v>
      </c>
    </row>
    <row r="7" spans="1:2" x14ac:dyDescent="0.25">
      <c r="B7" s="15"/>
    </row>
    <row r="8" spans="1:2" x14ac:dyDescent="0.25">
      <c r="A8" s="16" t="s">
        <v>22</v>
      </c>
    </row>
    <row r="9" spans="1:2" x14ac:dyDescent="0.25">
      <c r="A9" s="11" t="s">
        <v>5</v>
      </c>
    </row>
    <row r="10" spans="1:2" x14ac:dyDescent="0.25">
      <c r="A10" s="12" t="s">
        <v>11</v>
      </c>
    </row>
    <row r="11" spans="1:2" x14ac:dyDescent="0.25">
      <c r="A11" t="s">
        <v>6</v>
      </c>
      <c r="B11">
        <v>2</v>
      </c>
    </row>
    <row r="12" spans="1:2" x14ac:dyDescent="0.25">
      <c r="A12" t="s">
        <v>7</v>
      </c>
      <c r="B12" s="17">
        <v>900</v>
      </c>
    </row>
    <row r="13" spans="1:2" x14ac:dyDescent="0.25">
      <c r="A13" t="s">
        <v>8</v>
      </c>
      <c r="B13" s="3">
        <f>ROUND(B11*B12,0)</f>
        <v>1800</v>
      </c>
    </row>
    <row r="14" spans="1:2" x14ac:dyDescent="0.25">
      <c r="A14" t="s">
        <v>9</v>
      </c>
      <c r="B14" s="4">
        <v>169</v>
      </c>
    </row>
    <row r="15" spans="1:2" x14ac:dyDescent="0.25">
      <c r="A15" t="s">
        <v>10</v>
      </c>
      <c r="B15" s="5">
        <f>ROUND(B13*B14,0)</f>
        <v>304200</v>
      </c>
    </row>
    <row r="17" spans="1:2" x14ac:dyDescent="0.25">
      <c r="A17" s="12" t="s">
        <v>30</v>
      </c>
    </row>
    <row r="18" spans="1:2" x14ac:dyDescent="0.25">
      <c r="A18" t="s">
        <v>12</v>
      </c>
      <c r="B18" s="3">
        <v>-720</v>
      </c>
    </row>
    <row r="19" spans="1:2" x14ac:dyDescent="0.25">
      <c r="A19" t="s">
        <v>9</v>
      </c>
      <c r="B19" s="4">
        <v>169</v>
      </c>
    </row>
    <row r="20" spans="1:2" x14ac:dyDescent="0.25">
      <c r="A20" t="s">
        <v>10</v>
      </c>
      <c r="B20" s="5">
        <f>ROUND(B18*B19,0)</f>
        <v>-121680</v>
      </c>
    </row>
    <row r="22" spans="1:2" x14ac:dyDescent="0.25">
      <c r="A22" s="11" t="s">
        <v>0</v>
      </c>
      <c r="B22" s="7">
        <f>+B15+B20</f>
        <v>182520</v>
      </c>
    </row>
    <row r="24" spans="1:2" x14ac:dyDescent="0.25">
      <c r="A24" s="11" t="s">
        <v>13</v>
      </c>
    </row>
    <row r="25" spans="1:2" x14ac:dyDescent="0.25">
      <c r="A25" s="12" t="s">
        <v>18</v>
      </c>
    </row>
    <row r="26" spans="1:2" x14ac:dyDescent="0.25">
      <c r="A26" t="s">
        <v>6</v>
      </c>
      <c r="B26">
        <v>2</v>
      </c>
    </row>
    <row r="27" spans="1:2" x14ac:dyDescent="0.25">
      <c r="A27" t="s">
        <v>14</v>
      </c>
      <c r="B27" s="8">
        <v>75000</v>
      </c>
    </row>
    <row r="28" spans="1:2" x14ac:dyDescent="0.25">
      <c r="A28" t="s">
        <v>31</v>
      </c>
      <c r="B28" s="1">
        <f>ROUND(B26*B27,0)</f>
        <v>150000</v>
      </c>
    </row>
    <row r="29" spans="1:2" x14ac:dyDescent="0.25">
      <c r="A29" t="s">
        <v>15</v>
      </c>
      <c r="B29" s="8">
        <v>45000</v>
      </c>
    </row>
    <row r="30" spans="1:2" x14ac:dyDescent="0.25">
      <c r="A30" t="s">
        <v>16</v>
      </c>
      <c r="B30" s="6">
        <f>+B28+B29</f>
        <v>195000</v>
      </c>
    </row>
    <row r="31" spans="1:2" x14ac:dyDescent="0.25">
      <c r="A31" t="s">
        <v>33</v>
      </c>
      <c r="B31" s="6">
        <f>ROUND(B30*0.22,0)</f>
        <v>42900</v>
      </c>
    </row>
    <row r="32" spans="1:2" x14ac:dyDescent="0.25">
      <c r="A32" t="s">
        <v>1</v>
      </c>
      <c r="B32" s="9">
        <f>+B30+B31</f>
        <v>237900</v>
      </c>
    </row>
    <row r="33" spans="1:2" x14ac:dyDescent="0.25">
      <c r="B33" s="10"/>
    </row>
    <row r="34" spans="1:2" x14ac:dyDescent="0.25">
      <c r="A34" s="12" t="s">
        <v>19</v>
      </c>
    </row>
    <row r="35" spans="1:2" x14ac:dyDescent="0.25">
      <c r="A35" t="s">
        <v>35</v>
      </c>
      <c r="B35" s="6">
        <v>1000</v>
      </c>
    </row>
    <row r="36" spans="1:2" x14ac:dyDescent="0.25">
      <c r="A36" t="s">
        <v>2</v>
      </c>
      <c r="B36" s="6">
        <v>1200</v>
      </c>
    </row>
    <row r="37" spans="1:2" x14ac:dyDescent="0.25">
      <c r="A37" t="s">
        <v>3</v>
      </c>
      <c r="B37" s="9">
        <f>SUM(B35:B36)</f>
        <v>2200</v>
      </c>
    </row>
    <row r="38" spans="1:2" x14ac:dyDescent="0.25">
      <c r="B38" s="1"/>
    </row>
    <row r="39" spans="1:2" x14ac:dyDescent="0.25">
      <c r="A39" s="11" t="s">
        <v>17</v>
      </c>
      <c r="B39" s="7">
        <f>+B32+B37</f>
        <v>240100</v>
      </c>
    </row>
    <row r="41" spans="1:2" ht="15.75" thickBot="1" x14ac:dyDescent="0.3">
      <c r="A41" s="11" t="s">
        <v>28</v>
      </c>
      <c r="B41" s="2">
        <f>+B22-B39</f>
        <v>-57580</v>
      </c>
    </row>
    <row r="42" spans="1:2" ht="15.75" thickTop="1" x14ac:dyDescent="0.25"/>
    <row r="44" spans="1:2" x14ac:dyDescent="0.25">
      <c r="A44" s="16" t="s">
        <v>23</v>
      </c>
    </row>
    <row r="45" spans="1:2" x14ac:dyDescent="0.25">
      <c r="A45" s="11" t="s">
        <v>5</v>
      </c>
    </row>
    <row r="46" spans="1:2" x14ac:dyDescent="0.25">
      <c r="A46" t="s">
        <v>6</v>
      </c>
      <c r="B46" s="3">
        <v>2</v>
      </c>
    </row>
    <row r="47" spans="1:2" x14ac:dyDescent="0.25">
      <c r="A47" t="s">
        <v>24</v>
      </c>
      <c r="B47" s="18">
        <v>300</v>
      </c>
    </row>
    <row r="48" spans="1:2" x14ac:dyDescent="0.25">
      <c r="A48" t="s">
        <v>8</v>
      </c>
      <c r="B48" s="3">
        <f>ROUND(B46*B47,0)</f>
        <v>600</v>
      </c>
    </row>
    <row r="49" spans="1:2" x14ac:dyDescent="0.25">
      <c r="A49" t="s">
        <v>9</v>
      </c>
      <c r="B49" s="20">
        <v>169</v>
      </c>
    </row>
    <row r="50" spans="1:2" x14ac:dyDescent="0.25">
      <c r="A50" t="s">
        <v>10</v>
      </c>
      <c r="B50" s="19">
        <f>ROUND(B48*B49,0)</f>
        <v>101400</v>
      </c>
    </row>
    <row r="51" spans="1:2" x14ac:dyDescent="0.25">
      <c r="B51" s="1"/>
    </row>
    <row r="52" spans="1:2" x14ac:dyDescent="0.25">
      <c r="A52" t="s">
        <v>25</v>
      </c>
    </row>
    <row r="53" spans="1:2" x14ac:dyDescent="0.25">
      <c r="A53" t="s">
        <v>26</v>
      </c>
      <c r="B53" s="21">
        <v>0</v>
      </c>
    </row>
    <row r="55" spans="1:2" ht="15.75" thickBot="1" x14ac:dyDescent="0.3">
      <c r="A55" t="s">
        <v>27</v>
      </c>
      <c r="B55" s="22">
        <f>+B50-B53</f>
        <v>101400</v>
      </c>
    </row>
    <row r="56" spans="1:2" ht="15.75" thickTop="1" x14ac:dyDescent="0.25"/>
    <row r="58" spans="1:2" ht="15.75" thickBot="1" x14ac:dyDescent="0.3">
      <c r="A58" t="s">
        <v>29</v>
      </c>
      <c r="B58" s="22">
        <f>+B41+B55</f>
        <v>43820</v>
      </c>
    </row>
    <row r="59" spans="1:2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Psych</vt:lpstr>
      <vt:lpstr>Psych!Print_Area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Block, Robert</dc:creator>
  <cp:lastModifiedBy>Corsino, Charise</cp:lastModifiedBy>
  <cp:lastPrinted>2016-10-04T15:24:49Z</cp:lastPrinted>
  <dcterms:created xsi:type="dcterms:W3CDTF">2016-03-08T18:50:03Z</dcterms:created>
  <dcterms:modified xsi:type="dcterms:W3CDTF">2019-01-03T21:27:54Z</dcterms:modified>
</cp:coreProperties>
</file>